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F35079CC-11E5-4143-B442-EFFDDBEA6BC4}" xr6:coauthVersionLast="40" xr6:coauthVersionMax="40" xr10:uidLastSave="{00000000-0000-0000-0000-000000000000}"/>
  <bookViews>
    <workbookView xWindow="0" yWindow="0" windowWidth="19200" windowHeight="7665" xr2:uid="{00000000-000D-0000-FFFF-FFFF00000000}"/>
  </bookViews>
  <sheets>
    <sheet name="Sheet1" sheetId="1" r:id="rId1"/>
  </sheets>
  <definedNames>
    <definedName name="_xlnm.Print_Area" localSheetId="0">Sheet1!$A$1:$Q$33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N11" i="1"/>
  <c r="O11" i="1" s="1"/>
  <c r="M11" i="1"/>
  <c r="P10" i="1"/>
  <c r="N10" i="1"/>
  <c r="O10" i="1" s="1"/>
  <c r="M10" i="1"/>
  <c r="P9" i="1"/>
  <c r="N9" i="1"/>
  <c r="O9" i="1" s="1"/>
  <c r="M9" i="1"/>
  <c r="Q11" i="1" l="1"/>
  <c r="Q10" i="1"/>
  <c r="Q9" i="1"/>
  <c r="M8" i="1"/>
  <c r="P8" i="1" l="1"/>
  <c r="P7" i="1"/>
  <c r="N7" i="1" l="1"/>
  <c r="O7" i="1" s="1"/>
  <c r="N8" i="1"/>
  <c r="O8" i="1" s="1"/>
  <c r="M7" i="1" l="1"/>
  <c r="Q7" i="1" s="1"/>
  <c r="Q8" i="1"/>
  <c r="Q12" i="1" l="1"/>
</calcChain>
</file>

<file path=xl/sharedStrings.xml><?xml version="1.0" encoding="utf-8"?>
<sst xmlns="http://schemas.openxmlformats.org/spreadsheetml/2006/main" count="58" uniqueCount="34">
  <si>
    <t>Πινακίδα ΙΧ</t>
  </si>
  <si>
    <t>Αριθμός Πλαισίου</t>
  </si>
  <si>
    <t>Τύπος</t>
  </si>
  <si>
    <t>Μάρκα</t>
  </si>
  <si>
    <t>Οδηγός</t>
  </si>
  <si>
    <t>Ιδιότητα Οδηγού</t>
  </si>
  <si>
    <t>Ημ/νια 1ης Κυκλοφορίας</t>
  </si>
  <si>
    <t>α/α</t>
  </si>
  <si>
    <r>
      <t>ΛΤΠΦ</t>
    </r>
    <r>
      <rPr>
        <sz val="6"/>
        <color theme="1"/>
        <rFont val="Calibri"/>
        <family val="2"/>
        <charset val="161"/>
        <scheme val="minor"/>
      </rPr>
      <t xml:space="preserve">
(Λιανική Τιμή προ Φόρων απο βεβαιωση)</t>
    </r>
  </si>
  <si>
    <t>Ημ/νία Λήξης  μίσθωσης</t>
  </si>
  <si>
    <r>
      <t xml:space="preserve">Ημ/νία Απόκτησης ή </t>
    </r>
    <r>
      <rPr>
        <sz val="11"/>
        <color rgb="FFFF0000"/>
        <rFont val="Calibri"/>
        <family val="2"/>
        <charset val="161"/>
        <scheme val="minor"/>
      </rPr>
      <t>μίσθωσης</t>
    </r>
  </si>
  <si>
    <t>Ημερομηνία Τιμολόγησης</t>
  </si>
  <si>
    <t>Παροχή σε Είδος</t>
  </si>
  <si>
    <t>Συντελεστής υπολογισμού ΛΤΠΦ</t>
  </si>
  <si>
    <t>Από</t>
  </si>
  <si>
    <t>Έως</t>
  </si>
  <si>
    <t>Συντελεστής</t>
  </si>
  <si>
    <t>Μείωση Αξίας (παλαιότητα)</t>
  </si>
  <si>
    <t>Ο   Προιστάμενος   Λογιστηρίου</t>
  </si>
  <si>
    <t>Παλαιότητα</t>
  </si>
  <si>
    <t>Μείωση Αξίας</t>
  </si>
  <si>
    <t xml:space="preserve">Συντελεστής Υπολογισμού </t>
  </si>
  <si>
    <t>Ο ΔΗΛΩΝ</t>
  </si>
  <si>
    <t>Λίστα Ιδιόκτητων ή Μισθωμένων Οχημάτων για υπολογισμό Παροχής σε Είδος
 (Αρθ.13 Ν.4172/2013)</t>
  </si>
  <si>
    <t>Επωνυμία Επιχείρησης</t>
  </si>
  <si>
    <t>ΑΦΜ - Δ.Ο.Υ.</t>
  </si>
  <si>
    <t>ΔΙΕΥΘ. ΣΥΜΒΟΥΛΟΣ</t>
  </si>
  <si>
    <t>Μήνες Χρήσης 2017</t>
  </si>
  <si>
    <t>XXXXXXXXXXXXXX</t>
  </si>
  <si>
    <t>XXXXX</t>
  </si>
  <si>
    <t>XXX-000</t>
  </si>
  <si>
    <t>XXXXXXXXXX</t>
  </si>
  <si>
    <t>XXXX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</si>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</sst>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0"/>
      <color rgb="FF0070C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8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14" fontId="2" fillId="9" borderId="0" xfId="0" applyNumberFormat="1" applyFont="1" applyFill="1" applyBorder="1" applyAlignment="1" applyProtection="1">
      <alignment horizontal="center" vertical="center"/>
      <protection locked="0"/>
    </xf>
    <xf numFmtId="1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9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3" fontId="9" fillId="5" borderId="5" xfId="0" applyNumberFormat="1" applyFont="1" applyFill="1" applyBorder="1" applyAlignment="1" applyProtection="1">
      <alignment horizontal="center" vertical="center"/>
      <protection locked="0"/>
    </xf>
    <xf numFmtId="3" fontId="9" fillId="5" borderId="6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3" fontId="9" fillId="5" borderId="9" xfId="0" applyNumberFormat="1" applyFont="1" applyFill="1" applyBorder="1" applyAlignment="1" applyProtection="1">
      <alignment horizontal="center" vertical="center"/>
      <protection locked="0"/>
    </xf>
    <xf numFmtId="3" fontId="9" fillId="5" borderId="10" xfId="0" applyNumberFormat="1" applyFont="1" applyFill="1" applyBorder="1" applyAlignment="1" applyProtection="1">
      <alignment horizontal="center" vertical="center"/>
      <protection locked="0"/>
    </xf>
    <xf numFmtId="9" fontId="9" fillId="6" borderId="7" xfId="0" applyNumberFormat="1" applyFont="1" applyFill="1" applyBorder="1" applyAlignment="1" applyProtection="1">
      <alignment horizontal="center" vertical="center"/>
      <protection locked="0"/>
    </xf>
    <xf numFmtId="9" fontId="9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27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9" fontId="9" fillId="5" borderId="7" xfId="0" applyNumberFormat="1" applyFont="1" applyFill="1" applyBorder="1" applyAlignment="1" applyProtection="1">
      <alignment horizontal="center" vertical="center"/>
      <protection locked="0"/>
    </xf>
    <xf numFmtId="9" fontId="9" fillId="5" borderId="8" xfId="0" applyNumberFormat="1" applyFont="1" applyFill="1" applyBorder="1" applyAlignment="1" applyProtection="1">
      <alignment horizontal="center" vertical="center"/>
      <protection locked="0"/>
    </xf>
    <xf numFmtId="9" fontId="9" fillId="5" borderId="11" xfId="0" applyNumberFormat="1" applyFont="1" applyFill="1" applyBorder="1" applyAlignment="1" applyProtection="1">
      <alignment horizontal="center" vertical="center"/>
      <protection locked="0"/>
    </xf>
    <xf numFmtId="9" fontId="9" fillId="5" borderId="12" xfId="0" applyNumberFormat="1" applyFont="1" applyFill="1" applyBorder="1" applyAlignment="1" applyProtection="1">
      <alignment horizontal="center" vertical="center"/>
      <protection locked="0"/>
    </xf>
    <xf numFmtId="9" fontId="9" fillId="6" borderId="11" xfId="0" applyNumberFormat="1" applyFont="1" applyFill="1" applyBorder="1" applyAlignment="1" applyProtection="1">
      <alignment horizontal="center" vertical="center"/>
      <protection locked="0"/>
    </xf>
    <xf numFmtId="9" fontId="9" fillId="6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19"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logistiki.gr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103705</xdr:colOff>
      <xdr:row>20</xdr:row>
      <xdr:rowOff>171450</xdr:rowOff>
    </xdr:from>
    <xdr:to>
      <xdr:col>16</xdr:col>
      <xdr:colOff>704849</xdr:colOff>
      <xdr:row>28</xdr:row>
      <xdr:rowOff>88416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229FB133-0686-4CFB-8E46-05402B140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4930" y="4676775"/>
          <a:ext cx="2229919" cy="1479066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13</xdr:row>
      <xdr:rowOff>38101</xdr:rowOff>
    </xdr:from>
    <xdr:to>
      <xdr:col>14</xdr:col>
      <xdr:colOff>65831</xdr:colOff>
      <xdr:row>28</xdr:row>
      <xdr:rowOff>123826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4A049920-B5DF-4EA2-B8C4-3D1486FFF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4675" y="3105151"/>
          <a:ext cx="6752381" cy="3086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152401</xdr:colOff>
      <xdr:row>12</xdr:row>
      <xdr:rowOff>47625</xdr:rowOff>
    </xdr:from>
    <xdr:to>
      <xdr:col>16</xdr:col>
      <xdr:colOff>745854</xdr:colOff>
      <xdr:row>20</xdr:row>
      <xdr:rowOff>19050</xdr:rowOff>
    </xdr:to>
    <xdr:pic>
      <xdr:nvPicPr>
        <xdr:cNvPr id="11" name="Εικόνα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C7A6B0-E7D3-43DC-8350-95D4AD8EF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6" y="3019425"/>
          <a:ext cx="2222228" cy="1504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Q12" totalsRowShown="0" headerRowDxfId="18" dataDxfId="17">
  <autoFilter ref="A6:Q12" xr:uid="{00000000-0009-0000-0100-000001000000}"/>
  <sortState xmlns:xlrd2="http://schemas.microsoft.com/office/spreadsheetml/2017/richdata2" ref="A7:Q12">
    <sortCondition ref="H6:H12"/>
  </sortState>
  <tableColumns count="17">
    <tableColumn id="1" xr3:uid="{00000000-0010-0000-0000-000001000000}" name="α/α" dataDxfId="16"/>
    <tableColumn id="2" xr3:uid="{00000000-0010-0000-0000-000002000000}" name="Πινακίδα ΙΧ" dataDxfId="15"/>
    <tableColumn id="3" xr3:uid="{00000000-0010-0000-0000-000003000000}" name="Αριθμός Πλαισίου" dataDxfId="14"/>
    <tableColumn id="4" xr3:uid="{00000000-0010-0000-0000-000004000000}" name="Μάρκα" dataDxfId="13"/>
    <tableColumn id="5" xr3:uid="{00000000-0010-0000-0000-000005000000}" name="Τύπος" dataDxfId="12"/>
    <tableColumn id="13" xr3:uid="{00000000-0010-0000-0000-00000D000000}" name="Ημερομηνία Τιμολόγησης" dataDxfId="11"/>
    <tableColumn id="6" xr3:uid="{00000000-0010-0000-0000-000006000000}" name="Ημ/νια 1ης Κυκλοφορίας" dataDxfId="10"/>
    <tableColumn id="10" xr3:uid="{00000000-0010-0000-0000-00000A000000}" name="Ημ/νία Απόκτησης ή μίσθωσης" dataDxfId="9"/>
    <tableColumn id="12" xr3:uid="{00000000-0010-0000-0000-00000C000000}" name="Ημ/νία Λήξης  μίσθωσης" dataDxfId="8"/>
    <tableColumn id="7" xr3:uid="{00000000-0010-0000-0000-000007000000}" name="Οδηγός" dataDxfId="7"/>
    <tableColumn id="8" xr3:uid="{00000000-0010-0000-0000-000008000000}" name="Ιδιότητα Οδηγού" dataDxfId="6"/>
    <tableColumn id="9" xr3:uid="{00000000-0010-0000-0000-000009000000}" name="ΛΤΠΦ_x000a_(Λιανική Τιμή προ Φόρων απο βεβαιωση)" dataDxfId="5"/>
    <tableColumn id="14" xr3:uid="{00000000-0010-0000-0000-00000E000000}" name="Μήνες Χρήσης 2017" dataDxfId="4">
      <calculatedColumnFormula>ROUND(((Table1[[#This Row],[Ημ/νία Λήξης  μίσθωσης]]-Table1[[#This Row],[Ημ/νία Απόκτησης ή μίσθωσης]])/30),0)</calculatedColumnFormula>
    </tableColumn>
    <tableColumn id="15" xr3:uid="{00000000-0010-0000-0000-00000F000000}" name="Παλαιότητα" dataDxfId="3">
      <calculatedColumnFormula>($Q$3-Table1[[#This Row],[Ημ/νια 1ης Κυκλοφορίας]])/365</calculatedColumnFormula>
    </tableColumn>
    <tableColumn id="16" xr3:uid="{00000000-0010-0000-0000-000010000000}" name="Μείωση Αξίας" dataDxfId="2">
      <calculatedColumnFormula>VLOOKUP(Table1[[#This Row],[Παλαιότητα]],$E$16:$H$19,3,TRUE)</calculatedColumnFormula>
    </tableColumn>
    <tableColumn id="17" xr3:uid="{00000000-0010-0000-0000-000011000000}" name="Συντελεστής Υπολογισμού " dataDxfId="1">
      <calculatedColumnFormula>VLOOKUP(Table1[[#This Row],[ΛΤΠΦ
(Λιανική Τιμή προ Φόρων απο βεβαιωση)]],$A$16:$D$20,3,TRUE)</calculatedColumnFormula>
    </tableColumn>
    <tableColumn id="11" xr3:uid="{00000000-0010-0000-0000-00000B000000}" name="Παροχή σε Είδος" dataDxfId="0">
      <calculatedColumnFormula>((Table1[[#This Row],[ΛΤΠΦ
(Λιανική Τιμή προ Φόρων απο βεβαιωση)]]*Table1[[#This Row],[Συντελεστής Υπολογισμού ]])-(Table1[[#This Row],[ΛΤΠΦ
(Λιανική Τιμή προ Φόρων απο βεβαιωση)]]*Table1[[#This Row],[Συντελεστής Υπολογισμού ]])*Table1[[#This Row],[Μείωση Αξίας]])*(Table1[[#This Row],[Μήνες Χρήσης 2017]]/12)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zoomScaleNormal="100" workbookViewId="0">
      <selection activeCell="J9" sqref="J9"/>
    </sheetView>
  </sheetViews>
  <sheetFormatPr defaultColWidth="11.85546875" defaultRowHeight="15" x14ac:dyDescent="0.25"/>
  <cols>
    <col min="1" max="1" width="11" style="5" customWidth="1"/>
    <col min="2" max="2" width="11.85546875" style="5"/>
    <col min="3" max="3" width="21.28515625" style="5" bestFit="1" customWidth="1"/>
    <col min="4" max="4" width="8.140625" style="5" customWidth="1"/>
    <col min="5" max="5" width="9.7109375" style="5" customWidth="1"/>
    <col min="6" max="6" width="13.85546875" style="5" customWidth="1"/>
    <col min="7" max="9" width="13.5703125" style="5" customWidth="1"/>
    <col min="10" max="10" width="27.140625" style="5" customWidth="1"/>
    <col min="11" max="11" width="23.85546875" style="5" customWidth="1"/>
    <col min="12" max="13" width="11.85546875" style="5"/>
    <col min="14" max="14" width="12.85546875" style="5" customWidth="1"/>
    <col min="15" max="15" width="10.85546875" style="5" customWidth="1"/>
    <col min="16" max="16" width="13.5703125" style="5" customWidth="1"/>
    <col min="17" max="16384" width="11.85546875" style="5"/>
  </cols>
  <sheetData>
    <row r="1" spans="1:17" ht="27" customHeight="1" thickTop="1" x14ac:dyDescent="0.25">
      <c r="A1" s="44" t="s">
        <v>24</v>
      </c>
      <c r="B1" s="45"/>
      <c r="C1" s="45"/>
      <c r="D1" s="46" t="s">
        <v>28</v>
      </c>
      <c r="E1" s="46"/>
      <c r="F1" s="46"/>
      <c r="G1" s="46"/>
      <c r="H1" s="46"/>
      <c r="I1" s="46"/>
      <c r="J1" s="46"/>
      <c r="K1" s="46"/>
      <c r="L1" s="3"/>
      <c r="M1" s="3"/>
      <c r="N1" s="3"/>
      <c r="O1" s="3"/>
      <c r="P1" s="3"/>
      <c r="Q1" s="4"/>
    </row>
    <row r="2" spans="1:17" ht="27" customHeight="1" thickBot="1" x14ac:dyDescent="0.3">
      <c r="A2" s="47" t="s">
        <v>25</v>
      </c>
      <c r="B2" s="48"/>
      <c r="C2" s="49"/>
      <c r="D2" s="50" t="s">
        <v>28</v>
      </c>
      <c r="E2" s="50"/>
      <c r="F2" s="50"/>
      <c r="G2" s="50"/>
      <c r="H2" s="50"/>
      <c r="I2" s="50" t="s">
        <v>29</v>
      </c>
      <c r="J2" s="50"/>
      <c r="K2" s="50"/>
      <c r="L2" s="6"/>
      <c r="M2" s="6"/>
      <c r="N2" s="6"/>
      <c r="O2" s="6"/>
      <c r="P2" s="6"/>
      <c r="Q2" s="7"/>
    </row>
    <row r="3" spans="1:17" ht="23.25" customHeight="1" thickTop="1" thickBot="1" x14ac:dyDescent="0.3">
      <c r="A3" s="8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4">
        <v>43465</v>
      </c>
    </row>
    <row r="4" spans="1:17" ht="36.75" customHeight="1" thickTop="1" x14ac:dyDescent="0.25">
      <c r="A4" s="51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7" ht="4.5" customHeight="1" x14ac:dyDescent="0.2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55.5" customHeight="1" x14ac:dyDescent="0.25">
      <c r="A6" s="9" t="s">
        <v>7</v>
      </c>
      <c r="B6" s="10" t="s">
        <v>0</v>
      </c>
      <c r="C6" s="10" t="s">
        <v>1</v>
      </c>
      <c r="D6" s="10" t="s">
        <v>3</v>
      </c>
      <c r="E6" s="10" t="s">
        <v>2</v>
      </c>
      <c r="F6" s="10" t="s">
        <v>11</v>
      </c>
      <c r="G6" s="10" t="s">
        <v>6</v>
      </c>
      <c r="H6" s="10" t="s">
        <v>10</v>
      </c>
      <c r="I6" s="10" t="s">
        <v>9</v>
      </c>
      <c r="J6" s="10" t="s">
        <v>4</v>
      </c>
      <c r="K6" s="10" t="s">
        <v>5</v>
      </c>
      <c r="L6" s="10" t="s">
        <v>8</v>
      </c>
      <c r="M6" s="10" t="s">
        <v>27</v>
      </c>
      <c r="N6" s="11" t="s">
        <v>19</v>
      </c>
      <c r="O6" s="10" t="s">
        <v>20</v>
      </c>
      <c r="P6" s="12" t="s">
        <v>21</v>
      </c>
      <c r="Q6" s="13" t="s">
        <v>12</v>
      </c>
    </row>
    <row r="7" spans="1:17" x14ac:dyDescent="0.25">
      <c r="A7" s="2">
        <v>1</v>
      </c>
      <c r="B7" s="81" t="s">
        <v>30</v>
      </c>
      <c r="C7" s="81" t="s">
        <v>31</v>
      </c>
      <c r="D7" s="81" t="s">
        <v>32</v>
      </c>
      <c r="E7" s="81" t="s">
        <v>33</v>
      </c>
      <c r="F7" s="14">
        <v>42944</v>
      </c>
      <c r="G7" s="14">
        <v>41058</v>
      </c>
      <c r="H7" s="23">
        <v>43101</v>
      </c>
      <c r="I7" s="23">
        <v>43465</v>
      </c>
      <c r="J7" s="81"/>
      <c r="K7" s="6" t="s">
        <v>26</v>
      </c>
      <c r="L7" s="15">
        <v>25000</v>
      </c>
      <c r="M7" s="25">
        <f>ROUND(((Table1[[#This Row],[Ημ/νία Λήξης  μίσθωσης]]-Table1[[#This Row],[Ημ/νία Απόκτησης ή μίσθωσης]])/30),0)</f>
        <v>12</v>
      </c>
      <c r="N7" s="26">
        <f>($Q$3-Table1[[#This Row],[Ημ/νια 1ης Κυκλοφορίας]])/365</f>
        <v>6.5945205479452058</v>
      </c>
      <c r="O7" s="27">
        <f>VLOOKUP(Table1[[#This Row],[Παλαιότητα]],$E$16:$H$19,3,TRUE)</f>
        <v>0.25</v>
      </c>
      <c r="P7" s="27">
        <f>VLOOKUP(Table1[[#This Row],[ΛΤΠΦ
(Λιανική Τιμή προ Φόρων απο βεβαιωση)]],$A$16:$D$20,3,TRUE)</f>
        <v>0.18</v>
      </c>
      <c r="Q7" s="28">
        <f>((Table1[[#This Row],[ΛΤΠΦ
(Λιανική Τιμή προ Φόρων απο βεβαιωση)]]*Table1[[#This Row],[Συντελεστής Υπολογισμού ]])-(Table1[[#This Row],[ΛΤΠΦ
(Λιανική Τιμή προ Φόρων απο βεβαιωση)]]*Table1[[#This Row],[Συντελεστής Υπολογισμού ]])*Table1[[#This Row],[Μείωση Αξίας]])*(Table1[[#This Row],[Μήνες Χρήσης 2017]]/12)</f>
        <v>3375</v>
      </c>
    </row>
    <row r="8" spans="1:17" x14ac:dyDescent="0.25">
      <c r="A8" s="2">
        <v>2</v>
      </c>
      <c r="B8" s="81" t="s">
        <v>30</v>
      </c>
      <c r="C8" s="81" t="s">
        <v>31</v>
      </c>
      <c r="D8" s="81" t="s">
        <v>32</v>
      </c>
      <c r="E8" s="81" t="s">
        <v>33</v>
      </c>
      <c r="F8" s="14">
        <v>42944</v>
      </c>
      <c r="G8" s="14">
        <v>39401</v>
      </c>
      <c r="H8" s="23">
        <v>43101</v>
      </c>
      <c r="I8" s="23">
        <v>43465</v>
      </c>
      <c r="J8" s="81"/>
      <c r="K8" s="6" t="s">
        <v>26</v>
      </c>
      <c r="L8" s="15">
        <v>22000</v>
      </c>
      <c r="M8" s="25">
        <f>ROUND(((Table1[[#This Row],[Ημ/νία Λήξης  μίσθωσης]]-Table1[[#This Row],[Ημ/νία Απόκτησης ή μίσθωσης]])/30),0)</f>
        <v>12</v>
      </c>
      <c r="N8" s="26">
        <f>($Q$3-Table1[[#This Row],[Ημ/νια 1ης Κυκλοφορίας]])/365</f>
        <v>11.134246575342466</v>
      </c>
      <c r="O8" s="27">
        <f>VLOOKUP(Table1[[#This Row],[Παλαιότητα]],$E$16:$H$19,3,TRUE)</f>
        <v>0.5</v>
      </c>
      <c r="P8" s="27">
        <f>VLOOKUP(Table1[[#This Row],[ΛΤΠΦ
(Λιανική Τιμή προ Φόρων απο βεβαιωση)]],$A$16:$D$20,3,TRUE)</f>
        <v>0.18</v>
      </c>
      <c r="Q8" s="28">
        <f>((Table1[[#This Row],[ΛΤΠΦ
(Λιανική Τιμή προ Φόρων απο βεβαιωση)]]*Table1[[#This Row],[Συντελεστής Υπολογισμού ]])-(Table1[[#This Row],[ΛΤΠΦ
(Λιανική Τιμή προ Φόρων απο βεβαιωση)]]*Table1[[#This Row],[Συντελεστής Υπολογισμού ]])*Table1[[#This Row],[Μείωση Αξίας]])*(Table1[[#This Row],[Μήνες Χρήσης 2017]]/12)</f>
        <v>1980</v>
      </c>
    </row>
    <row r="9" spans="1:17" x14ac:dyDescent="0.25">
      <c r="A9" s="2">
        <v>3</v>
      </c>
      <c r="B9" s="81" t="s">
        <v>30</v>
      </c>
      <c r="C9" s="81" t="s">
        <v>31</v>
      </c>
      <c r="D9" s="81" t="s">
        <v>32</v>
      </c>
      <c r="E9" s="81" t="s">
        <v>33</v>
      </c>
      <c r="F9" s="14">
        <v>42944</v>
      </c>
      <c r="G9" s="14">
        <v>39401</v>
      </c>
      <c r="H9" s="23">
        <v>43101</v>
      </c>
      <c r="I9" s="23">
        <v>43465</v>
      </c>
      <c r="J9" s="81"/>
      <c r="K9" s="6" t="s">
        <v>26</v>
      </c>
      <c r="L9" s="15">
        <v>15000</v>
      </c>
      <c r="M9" s="25">
        <f>ROUND(((Table1[[#This Row],[Ημ/νία Λήξης  μίσθωσης]]-Table1[[#This Row],[Ημ/νία Απόκτησης ή μίσθωσης]])/30),0)</f>
        <v>12</v>
      </c>
      <c r="N9" s="26">
        <f>($Q$3-Table1[[#This Row],[Ημ/νια 1ης Κυκλοφορίας]])/365</f>
        <v>11.134246575342466</v>
      </c>
      <c r="O9" s="27">
        <f>VLOOKUP(Table1[[#This Row],[Παλαιότητα]],$E$16:$H$19,3,TRUE)</f>
        <v>0.5</v>
      </c>
      <c r="P9" s="27">
        <f>VLOOKUP(Table1[[#This Row],[ΛΤΠΦ
(Λιανική Τιμή προ Φόρων απο βεβαιωση)]],$A$16:$D$20,3,TRUE)</f>
        <v>7.0000000000000007E-2</v>
      </c>
      <c r="Q9" s="28">
        <f>((Table1[[#This Row],[ΛΤΠΦ
(Λιανική Τιμή προ Φόρων απο βεβαιωση)]]*Table1[[#This Row],[Συντελεστής Υπολογισμού ]])-(Table1[[#This Row],[ΛΤΠΦ
(Λιανική Τιμή προ Φόρων απο βεβαιωση)]]*Table1[[#This Row],[Συντελεστής Υπολογισμού ]])*Table1[[#This Row],[Μείωση Αξίας]])*(Table1[[#This Row],[Μήνες Χρήσης 2017]]/12)</f>
        <v>525</v>
      </c>
    </row>
    <row r="10" spans="1:17" x14ac:dyDescent="0.25">
      <c r="A10" s="2">
        <v>4</v>
      </c>
      <c r="B10" s="81" t="s">
        <v>30</v>
      </c>
      <c r="C10" s="81" t="s">
        <v>31</v>
      </c>
      <c r="D10" s="81" t="s">
        <v>32</v>
      </c>
      <c r="E10" s="81" t="s">
        <v>33</v>
      </c>
      <c r="F10" s="14">
        <v>42944</v>
      </c>
      <c r="G10" s="14">
        <v>39401</v>
      </c>
      <c r="H10" s="23">
        <v>43101</v>
      </c>
      <c r="I10" s="23">
        <v>43465</v>
      </c>
      <c r="J10" s="81"/>
      <c r="K10" s="6" t="s">
        <v>26</v>
      </c>
      <c r="L10" s="15">
        <v>17000</v>
      </c>
      <c r="M10" s="25">
        <f>ROUND(((Table1[[#This Row],[Ημ/νία Λήξης  μίσθωσης]]-Table1[[#This Row],[Ημ/νία Απόκτησης ή μίσθωσης]])/30),0)</f>
        <v>12</v>
      </c>
      <c r="N10" s="26">
        <f>($Q$3-Table1[[#This Row],[Ημ/νια 1ης Κυκλοφορίας]])/365</f>
        <v>11.134246575342466</v>
      </c>
      <c r="O10" s="27">
        <f>VLOOKUP(Table1[[#This Row],[Παλαιότητα]],$E$16:$H$19,3,TRUE)</f>
        <v>0.5</v>
      </c>
      <c r="P10" s="27">
        <f>VLOOKUP(Table1[[#This Row],[ΛΤΠΦ
(Λιανική Τιμή προ Φόρων απο βεβαιωση)]],$A$16:$D$20,3,TRUE)</f>
        <v>7.0000000000000007E-2</v>
      </c>
      <c r="Q10" s="28">
        <f>((Table1[[#This Row],[ΛΤΠΦ
(Λιανική Τιμή προ Φόρων απο βεβαιωση)]]*Table1[[#This Row],[Συντελεστής Υπολογισμού ]])-(Table1[[#This Row],[ΛΤΠΦ
(Λιανική Τιμή προ Φόρων απο βεβαιωση)]]*Table1[[#This Row],[Συντελεστής Υπολογισμού ]])*Table1[[#This Row],[Μείωση Αξίας]])*(Table1[[#This Row],[Μήνες Χρήσης 2017]]/12)</f>
        <v>595</v>
      </c>
    </row>
    <row r="11" spans="1:17" x14ac:dyDescent="0.25">
      <c r="A11" s="2">
        <v>5</v>
      </c>
      <c r="B11" s="81" t="s">
        <v>30</v>
      </c>
      <c r="C11" s="81" t="s">
        <v>31</v>
      </c>
      <c r="D11" s="81" t="s">
        <v>32</v>
      </c>
      <c r="E11" s="81" t="s">
        <v>33</v>
      </c>
      <c r="F11" s="14">
        <v>42944</v>
      </c>
      <c r="G11" s="14">
        <v>39401</v>
      </c>
      <c r="H11" s="23">
        <v>43101</v>
      </c>
      <c r="I11" s="23">
        <v>43465</v>
      </c>
      <c r="J11" s="81"/>
      <c r="K11" s="6" t="s">
        <v>26</v>
      </c>
      <c r="L11" s="15">
        <v>18000</v>
      </c>
      <c r="M11" s="25">
        <f>ROUND(((Table1[[#This Row],[Ημ/νία Λήξης  μίσθωσης]]-Table1[[#This Row],[Ημ/νία Απόκτησης ή μίσθωσης]])/30),0)</f>
        <v>12</v>
      </c>
      <c r="N11" s="26">
        <f>($Q$3-Table1[[#This Row],[Ημ/νια 1ης Κυκλοφορίας]])/365</f>
        <v>11.134246575342466</v>
      </c>
      <c r="O11" s="27">
        <f>VLOOKUP(Table1[[#This Row],[Παλαιότητα]],$E$16:$H$19,3,TRUE)</f>
        <v>0.5</v>
      </c>
      <c r="P11" s="27">
        <f>VLOOKUP(Table1[[#This Row],[ΛΤΠΦ
(Λιανική Τιμή προ Φόρων απο βεβαιωση)]],$A$16:$D$20,3,TRUE)</f>
        <v>0.14000000000000001</v>
      </c>
      <c r="Q11" s="28">
        <f>((Table1[[#This Row],[ΛΤΠΦ
(Λιανική Τιμή προ Φόρων απο βεβαιωση)]]*Table1[[#This Row],[Συντελεστής Υπολογισμού ]])-(Table1[[#This Row],[ΛΤΠΦ
(Λιανική Τιμή προ Φόρων απο βεβαιωση)]]*Table1[[#This Row],[Συντελεστής Υπολογισμού ]])*Table1[[#This Row],[Μείωση Αξίας]])*(Table1[[#This Row],[Μήνες Χρήσης 2017]]/12)</f>
        <v>1260.0000000000002</v>
      </c>
    </row>
    <row r="12" spans="1:17" x14ac:dyDescent="0.25">
      <c r="A12" s="2"/>
      <c r="B12" s="6"/>
      <c r="C12" s="6"/>
      <c r="D12" s="6"/>
      <c r="E12" s="6"/>
      <c r="F12" s="14"/>
      <c r="G12" s="14"/>
      <c r="H12" s="14"/>
      <c r="I12" s="14"/>
      <c r="J12" s="6"/>
      <c r="K12" s="6"/>
      <c r="L12" s="15"/>
      <c r="M12" s="25"/>
      <c r="N12" s="26"/>
      <c r="O12" s="27"/>
      <c r="P12" s="27"/>
      <c r="Q12" s="29">
        <f>SUBTOTAL(109,Q7:Q11)</f>
        <v>7735</v>
      </c>
    </row>
    <row r="13" spans="1:17" ht="7.5" customHeight="1" thickBot="1" x14ac:dyDescent="0.3">
      <c r="A13" s="8"/>
      <c r="B13" s="6"/>
      <c r="C13" s="6"/>
      <c r="D13" s="6"/>
      <c r="E13" s="6"/>
      <c r="F13" s="6"/>
      <c r="G13" s="6"/>
      <c r="H13" s="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16.5" customHeight="1" thickTop="1" x14ac:dyDescent="0.25">
      <c r="A14" s="54" t="s">
        <v>13</v>
      </c>
      <c r="B14" s="55"/>
      <c r="C14" s="56"/>
      <c r="D14" s="57"/>
      <c r="E14" s="75" t="s">
        <v>17</v>
      </c>
      <c r="F14" s="76"/>
      <c r="G14" s="77"/>
      <c r="H14" s="78"/>
      <c r="I14" s="16"/>
      <c r="J14" s="16"/>
      <c r="K14" s="16"/>
      <c r="L14" s="16"/>
      <c r="M14" s="16"/>
      <c r="N14" s="16"/>
      <c r="O14" s="16"/>
      <c r="P14" s="16"/>
      <c r="Q14" s="17"/>
    </row>
    <row r="15" spans="1:17" ht="15.75" x14ac:dyDescent="0.25">
      <c r="A15" s="30" t="s">
        <v>14</v>
      </c>
      <c r="B15" s="31" t="s">
        <v>15</v>
      </c>
      <c r="C15" s="58" t="s">
        <v>16</v>
      </c>
      <c r="D15" s="59"/>
      <c r="E15" s="32" t="s">
        <v>14</v>
      </c>
      <c r="F15" s="33" t="s">
        <v>15</v>
      </c>
      <c r="G15" s="79" t="s">
        <v>16</v>
      </c>
      <c r="H15" s="80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15.75" x14ac:dyDescent="0.25">
      <c r="A16" s="34">
        <v>0</v>
      </c>
      <c r="B16" s="35">
        <v>12000</v>
      </c>
      <c r="C16" s="66">
        <v>0.04</v>
      </c>
      <c r="D16" s="67"/>
      <c r="E16" s="36">
        <v>0</v>
      </c>
      <c r="F16" s="37">
        <v>2</v>
      </c>
      <c r="G16" s="42">
        <v>0</v>
      </c>
      <c r="H16" s="43"/>
      <c r="I16" s="16"/>
      <c r="J16" s="16"/>
      <c r="K16" s="16"/>
      <c r="L16" s="16"/>
      <c r="M16" s="16"/>
      <c r="N16" s="16"/>
      <c r="O16" s="16"/>
      <c r="P16" s="16"/>
      <c r="Q16" s="17"/>
    </row>
    <row r="17" spans="1:17" ht="15.75" x14ac:dyDescent="0.25">
      <c r="A17" s="34">
        <v>12001</v>
      </c>
      <c r="B17" s="35">
        <v>17000</v>
      </c>
      <c r="C17" s="66">
        <v>7.0000000000000007E-2</v>
      </c>
      <c r="D17" s="67"/>
      <c r="E17" s="36">
        <v>3</v>
      </c>
      <c r="F17" s="37">
        <v>5</v>
      </c>
      <c r="G17" s="42">
        <v>0.1</v>
      </c>
      <c r="H17" s="43"/>
      <c r="I17" s="16"/>
      <c r="J17" s="16"/>
      <c r="K17" s="16"/>
      <c r="L17" s="16"/>
      <c r="M17" s="16"/>
      <c r="N17" s="16"/>
      <c r="O17" s="16"/>
      <c r="P17" s="16"/>
      <c r="Q17" s="17"/>
    </row>
    <row r="18" spans="1:17" ht="15.75" x14ac:dyDescent="0.25">
      <c r="A18" s="34">
        <v>17001</v>
      </c>
      <c r="B18" s="35">
        <v>20000</v>
      </c>
      <c r="C18" s="66">
        <v>0.14000000000000001</v>
      </c>
      <c r="D18" s="67"/>
      <c r="E18" s="36">
        <v>6</v>
      </c>
      <c r="F18" s="37">
        <v>9</v>
      </c>
      <c r="G18" s="42">
        <v>0.25</v>
      </c>
      <c r="H18" s="43"/>
      <c r="I18" s="16"/>
      <c r="J18" s="16"/>
      <c r="K18" s="16"/>
      <c r="L18" s="16"/>
      <c r="M18" s="16"/>
      <c r="N18" s="16"/>
      <c r="O18" s="16"/>
      <c r="P18" s="16"/>
      <c r="Q18" s="17"/>
    </row>
    <row r="19" spans="1:17" ht="16.5" thickBot="1" x14ac:dyDescent="0.3">
      <c r="A19" s="34">
        <v>20001</v>
      </c>
      <c r="B19" s="35">
        <v>25000</v>
      </c>
      <c r="C19" s="66">
        <v>0.18</v>
      </c>
      <c r="D19" s="67"/>
      <c r="E19" s="38">
        <v>10</v>
      </c>
      <c r="F19" s="39"/>
      <c r="G19" s="70">
        <v>0.5</v>
      </c>
      <c r="H19" s="71"/>
      <c r="I19" s="16"/>
      <c r="J19" s="16"/>
      <c r="K19" s="16"/>
      <c r="L19" s="16"/>
      <c r="M19" s="16"/>
      <c r="N19" s="16"/>
      <c r="O19" s="16"/>
      <c r="P19" s="16"/>
      <c r="Q19" s="17"/>
    </row>
    <row r="20" spans="1:17" ht="17.25" thickTop="1" thickBot="1" x14ac:dyDescent="0.3">
      <c r="A20" s="40">
        <v>25001</v>
      </c>
      <c r="B20" s="41"/>
      <c r="C20" s="68">
        <v>0.22</v>
      </c>
      <c r="D20" s="69"/>
      <c r="E20" s="72"/>
      <c r="F20" s="73"/>
      <c r="G20" s="73"/>
      <c r="H20" s="74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17.25" thickTop="1" thickBot="1" x14ac:dyDescent="0.3">
      <c r="A21" s="63" t="s">
        <v>22</v>
      </c>
      <c r="B21" s="64"/>
      <c r="C21" s="64"/>
      <c r="D21" s="65"/>
      <c r="E21" s="60" t="s">
        <v>18</v>
      </c>
      <c r="F21" s="61"/>
      <c r="G21" s="61"/>
      <c r="H21" s="62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15.75" thickTop="1" x14ac:dyDescent="0.25">
      <c r="A22" s="8"/>
      <c r="B22" s="6"/>
      <c r="C22" s="6"/>
      <c r="D22" s="6"/>
      <c r="E22" s="6"/>
      <c r="F22" s="6"/>
      <c r="G22" s="6"/>
      <c r="H22" s="7"/>
      <c r="I22" s="16"/>
      <c r="J22" s="16"/>
      <c r="K22" s="16"/>
      <c r="L22" s="16"/>
      <c r="M22" s="16"/>
      <c r="N22" s="16"/>
      <c r="O22" s="16"/>
      <c r="P22" s="16"/>
      <c r="Q22" s="17"/>
    </row>
    <row r="23" spans="1:17" x14ac:dyDescent="0.25">
      <c r="A23" s="8"/>
      <c r="B23" s="6"/>
      <c r="C23" s="6"/>
      <c r="D23" s="6"/>
      <c r="E23" s="6"/>
      <c r="F23" s="6"/>
      <c r="G23" s="6"/>
      <c r="H23" s="7"/>
      <c r="I23" s="16"/>
      <c r="J23" s="16"/>
      <c r="K23" s="16"/>
      <c r="L23" s="16"/>
      <c r="M23" s="16"/>
      <c r="N23" s="16"/>
      <c r="O23" s="16"/>
      <c r="P23" s="16"/>
      <c r="Q23" s="17"/>
    </row>
    <row r="24" spans="1:17" x14ac:dyDescent="0.25">
      <c r="A24" s="8"/>
      <c r="B24" s="6"/>
      <c r="C24" s="6"/>
      <c r="D24" s="6"/>
      <c r="E24" s="6"/>
      <c r="F24" s="6"/>
      <c r="G24" s="6"/>
      <c r="H24" s="7"/>
      <c r="I24" s="16"/>
      <c r="J24" s="16"/>
      <c r="K24" s="16"/>
      <c r="L24" s="16"/>
      <c r="M24" s="16"/>
      <c r="N24" s="16"/>
      <c r="O24" s="16"/>
      <c r="P24" s="16"/>
      <c r="Q24" s="17"/>
    </row>
    <row r="25" spans="1:17" x14ac:dyDescent="0.25">
      <c r="A25" s="8"/>
      <c r="B25" s="6"/>
      <c r="C25" s="6"/>
      <c r="D25" s="6"/>
      <c r="E25" s="6"/>
      <c r="F25" s="6"/>
      <c r="G25" s="6"/>
      <c r="H25" s="7"/>
      <c r="I25" s="16"/>
      <c r="J25" s="16"/>
      <c r="K25" s="16"/>
      <c r="L25" s="16"/>
      <c r="M25" s="16"/>
      <c r="N25" s="16"/>
      <c r="O25" s="16"/>
      <c r="P25" s="16"/>
      <c r="Q25" s="17"/>
    </row>
    <row r="26" spans="1:17" x14ac:dyDescent="0.25">
      <c r="A26" s="8"/>
      <c r="B26" s="6"/>
      <c r="C26" s="6"/>
      <c r="D26" s="6"/>
      <c r="E26" s="6"/>
      <c r="F26" s="6"/>
      <c r="G26" s="6"/>
      <c r="H26" s="7"/>
      <c r="I26" s="16"/>
      <c r="J26" s="16"/>
      <c r="K26" s="16"/>
      <c r="L26" s="16"/>
      <c r="M26" s="16"/>
      <c r="N26" s="16"/>
      <c r="O26" s="16"/>
      <c r="P26" s="16"/>
      <c r="Q26" s="17"/>
    </row>
    <row r="27" spans="1:17" x14ac:dyDescent="0.25">
      <c r="A27" s="8"/>
      <c r="B27" s="6"/>
      <c r="C27" s="6"/>
      <c r="D27" s="6"/>
      <c r="E27" s="6"/>
      <c r="F27" s="6"/>
      <c r="G27" s="6"/>
      <c r="H27" s="7"/>
      <c r="I27" s="16"/>
      <c r="J27" s="16"/>
      <c r="K27" s="16"/>
      <c r="L27" s="16"/>
      <c r="M27" s="16"/>
      <c r="N27" s="16"/>
      <c r="O27" s="16"/>
      <c r="P27" s="16"/>
      <c r="Q27" s="17"/>
    </row>
    <row r="28" spans="1:17" x14ac:dyDescent="0.25">
      <c r="A28" s="8"/>
      <c r="B28" s="6"/>
      <c r="C28" s="6"/>
      <c r="D28" s="6"/>
      <c r="E28" s="6"/>
      <c r="F28" s="6"/>
      <c r="G28" s="6"/>
      <c r="H28" s="7"/>
      <c r="I28" s="16"/>
      <c r="J28" s="16"/>
      <c r="K28" s="16"/>
      <c r="L28" s="16"/>
      <c r="M28" s="16"/>
      <c r="N28" s="16"/>
      <c r="O28" s="16"/>
      <c r="P28" s="16"/>
      <c r="Q28" s="17"/>
    </row>
    <row r="29" spans="1:17" ht="15.75" thickBot="1" x14ac:dyDescent="0.3">
      <c r="A29" s="18"/>
      <c r="B29" s="19"/>
      <c r="C29" s="19"/>
      <c r="D29" s="19"/>
      <c r="E29" s="19"/>
      <c r="F29" s="19"/>
      <c r="G29" s="19"/>
      <c r="H29" s="20"/>
      <c r="I29" s="21"/>
      <c r="J29" s="21"/>
      <c r="K29" s="21"/>
      <c r="L29" s="21"/>
      <c r="M29" s="21"/>
      <c r="N29" s="21"/>
      <c r="O29" s="21"/>
      <c r="P29" s="21"/>
      <c r="Q29" s="22"/>
    </row>
    <row r="30" spans="1:17" ht="15.75" thickTop="1" x14ac:dyDescent="0.25"/>
  </sheetData>
  <sheetProtection selectLockedCells="1"/>
  <mergeCells count="22">
    <mergeCell ref="G18:H18"/>
    <mergeCell ref="A4:Q4"/>
    <mergeCell ref="A14:D14"/>
    <mergeCell ref="C15:D15"/>
    <mergeCell ref="E21:H21"/>
    <mergeCell ref="A21:D21"/>
    <mergeCell ref="C16:D16"/>
    <mergeCell ref="C17:D17"/>
    <mergeCell ref="C18:D18"/>
    <mergeCell ref="C19:D19"/>
    <mergeCell ref="C20:D20"/>
    <mergeCell ref="G19:H19"/>
    <mergeCell ref="E20:H20"/>
    <mergeCell ref="E14:H14"/>
    <mergeCell ref="G15:H15"/>
    <mergeCell ref="G16:H16"/>
    <mergeCell ref="G17:H17"/>
    <mergeCell ref="A1:C1"/>
    <mergeCell ref="D1:K1"/>
    <mergeCell ref="A2:C2"/>
    <mergeCell ref="D2:H2"/>
    <mergeCell ref="I2:K2"/>
  </mergeCells>
  <pageMargins left="0.11811023622047245" right="0.11811023622047245" top="0.74803149606299213" bottom="0.74803149606299213" header="0.31496062992125984" footer="0.31496062992125984"/>
  <pageSetup paperSize="9" scale="6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2019-01-09T10:58:29Z</dcterms:modified>
</cp:coreProperties>
</file>